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19E91758-FD2D-434A-B502-ACBC1DADCF74}" xr6:coauthVersionLast="40" xr6:coauthVersionMax="40" xr10:uidLastSave="{00000000-0000-0000-0000-000000000000}"/>
  <bookViews>
    <workbookView xWindow="0" yWindow="0" windowWidth="23040" windowHeight="8730" activeTab="2" xr2:uid="{00000000-000D-0000-FFFF-FFFF00000000}"/>
  </bookViews>
  <sheets>
    <sheet name="ΠΡΟΣΛΗΠΤΕΟΙ" sheetId="5" r:id="rId1"/>
    <sheet name="ΓΕΝΙΚΗ ΚΑΤΑΤΑΞΗ ΜΕ ΕΜΠΕΙΡΙΑ" sheetId="4" r:id="rId2"/>
    <sheet name="ΑΠΟΡΡΙΠΤΕΟΙ" sheetId="6" r:id="rId3"/>
  </sheets>
  <calcPr calcId="181029" concurrentCalc="0"/>
</workbook>
</file>

<file path=xl/calcChain.xml><?xml version="1.0" encoding="utf-8"?>
<calcChain xmlns="http://schemas.openxmlformats.org/spreadsheetml/2006/main">
  <c r="T7" i="4" l="1"/>
  <c r="J7" i="4"/>
  <c r="X7" i="4"/>
  <c r="Y7" i="4"/>
  <c r="V7" i="4"/>
  <c r="J9" i="4"/>
  <c r="L9" i="4"/>
  <c r="N9" i="4"/>
  <c r="P9" i="4"/>
  <c r="R9" i="4"/>
  <c r="T9" i="4"/>
  <c r="V9" i="4"/>
  <c r="X9" i="4"/>
  <c r="Y9" i="4"/>
  <c r="Z9" i="4"/>
  <c r="AA9" i="4"/>
  <c r="G9" i="4"/>
  <c r="P7" i="4"/>
  <c r="Z7" i="4"/>
  <c r="AA7" i="4"/>
  <c r="G7" i="4"/>
  <c r="J5" i="5"/>
  <c r="L5" i="5"/>
  <c r="N5" i="5"/>
  <c r="P5" i="5"/>
  <c r="R5" i="5"/>
  <c r="T5" i="5"/>
  <c r="V5" i="5"/>
  <c r="X5" i="5"/>
  <c r="Y5" i="5"/>
  <c r="Z5" i="5"/>
  <c r="AA5" i="5"/>
  <c r="G5" i="5"/>
  <c r="J4" i="5"/>
  <c r="L4" i="5"/>
  <c r="N4" i="5"/>
  <c r="P4" i="5"/>
  <c r="R4" i="5"/>
  <c r="T4" i="5"/>
  <c r="V4" i="5"/>
  <c r="X4" i="5"/>
  <c r="Y4" i="5"/>
  <c r="Z4" i="5"/>
  <c r="AA4" i="5"/>
  <c r="G4" i="5"/>
  <c r="X8" i="4"/>
  <c r="Z8" i="4"/>
  <c r="V8" i="4"/>
  <c r="T8" i="4"/>
  <c r="R8" i="4"/>
  <c r="P8" i="4"/>
  <c r="N8" i="4"/>
  <c r="L8" i="4"/>
  <c r="J8" i="4"/>
  <c r="G8" i="4"/>
  <c r="X5" i="4"/>
  <c r="Z5" i="4"/>
  <c r="V5" i="4"/>
  <c r="T5" i="4"/>
  <c r="R5" i="4"/>
  <c r="P5" i="4"/>
  <c r="N5" i="4"/>
  <c r="L5" i="4"/>
  <c r="J5" i="4"/>
  <c r="G5" i="4"/>
  <c r="X4" i="4"/>
  <c r="Z4" i="4"/>
  <c r="V4" i="4"/>
  <c r="T4" i="4"/>
  <c r="R4" i="4"/>
  <c r="P4" i="4"/>
  <c r="N4" i="4"/>
  <c r="L4" i="4"/>
  <c r="J4" i="4"/>
  <c r="G4" i="4"/>
  <c r="X6" i="4"/>
  <c r="Y6" i="4"/>
  <c r="V6" i="4"/>
  <c r="T6" i="4"/>
  <c r="R6" i="4"/>
  <c r="P6" i="4"/>
  <c r="N6" i="4"/>
  <c r="L6" i="4"/>
  <c r="J6" i="4"/>
  <c r="G6" i="4"/>
  <c r="Z6" i="4"/>
  <c r="AA6" i="4"/>
  <c r="Y4" i="4"/>
  <c r="AA4" i="4"/>
  <c r="Y5" i="4"/>
  <c r="AA5" i="4"/>
  <c r="Y8" i="4"/>
  <c r="AA8" i="4"/>
</calcChain>
</file>

<file path=xl/sharedStrings.xml><?xml version="1.0" encoding="utf-8"?>
<sst xmlns="http://schemas.openxmlformats.org/spreadsheetml/2006/main" count="167" uniqueCount="88">
  <si>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</si>
  <si>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</si>
  <si>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</si>
  <si>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</si>
  <si>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</si>
  <si>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</si>
  <si>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</si>
  <si>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</si>
  <si>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</si>
  <si>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</si>
  <si>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</si>
  <si>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</si>
  <si>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</si>
  <si>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</si>
  <si>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</si>
  <si>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</si>
  <si>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</si>
  <si>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</si>
  <si>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</si>
  <si>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</si>
  <si>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</si>
  <si>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</si>
  <si>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</si>
  <si>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1529/01-10-2018</t>
  </si>
  <si>
    <t>ΔΟΚΑ</t>
  </si>
  <si>
    <t>ΜΑΡΙΑ</t>
  </si>
  <si>
    <t>81/19-09-2018</t>
  </si>
  <si>
    <t>ΚΟΛΟΒΕΡΟΣ</t>
  </si>
  <si>
    <t>ΔΗΜΗΤΡΙΟΣ</t>
  </si>
  <si>
    <t>608/26-09-2018</t>
  </si>
  <si>
    <t>ΜΠΟΚΑΣ</t>
  </si>
  <si>
    <t>ΘΕΟΔΩΡΟΣ</t>
  </si>
  <si>
    <t>564/25-09-2018</t>
  </si>
  <si>
    <t>ΠΙΕΡΡΑΚΗΣ</t>
  </si>
  <si>
    <t>ΒΑΣΙΛΕΙΟΣ</t>
  </si>
  <si>
    <t>1314/28-09-2018</t>
  </si>
  <si>
    <t>ΧΑΤΖΗΠΑΝΑΓΙΩΤΙΔΟΥ</t>
  </si>
  <si>
    <t>ΔΕΣΠΟΙΝΑ</t>
  </si>
  <si>
    <t>ΑΔΤ</t>
  </si>
  <si>
    <t>**8742</t>
  </si>
  <si>
    <t>**3717</t>
  </si>
  <si>
    <t>**1976</t>
  </si>
  <si>
    <t>**6353</t>
  </si>
  <si>
    <t>**9067</t>
  </si>
  <si>
    <t>ΠΑΡΑΤΗΡΗΣΕΙΣ</t>
  </si>
  <si>
    <t>1822/01-10-2018</t>
  </si>
  <si>
    <t>**7932</t>
  </si>
  <si>
    <t>ΝΤΑΙΚΟΥ</t>
  </si>
  <si>
    <t>ΣΟΦΙΑ</t>
  </si>
  <si>
    <t>615/26-09-2018</t>
  </si>
  <si>
    <t>**1206</t>
  </si>
  <si>
    <t>ΜΠΑΚΟΥΛΑ</t>
  </si>
  <si>
    <t>ΒΑΙΑ</t>
  </si>
  <si>
    <t>ΑΞΙΟΛΟΓΗΘΗΚΕ ΣΤΗΝ ΥΕ 5</t>
  </si>
  <si>
    <t>1238/28-09-2018</t>
  </si>
  <si>
    <t>**1941</t>
  </si>
  <si>
    <t>ΤΣΙΟΤΙΛΙΩΤΗ</t>
  </si>
  <si>
    <t>ΙΦΙΓΕΝΕΙΑ</t>
  </si>
  <si>
    <t>647/29-09-2018</t>
  </si>
  <si>
    <t>**1668</t>
  </si>
  <si>
    <t>ΚΑΡΑΓΙΩΤΑΣ</t>
  </si>
  <si>
    <t>ΦΩΤΗΣ</t>
  </si>
  <si>
    <t>ΑΞΙΟΛΟΓΗΘΗΚΕ ΣΤΗΝ ΥΕ 1</t>
  </si>
  <si>
    <t>1188/28-09-2018</t>
  </si>
  <si>
    <t>**4512</t>
  </si>
  <si>
    <t>ΛΥΚΟΥΔΗ</t>
  </si>
  <si>
    <t>ΜΕΛΠΟΜΕΝΗ</t>
  </si>
  <si>
    <t>1834/01-10-2018</t>
  </si>
  <si>
    <t>**5273</t>
  </si>
  <si>
    <t>ΜΑΤΘΑΙΑΚΗΣ</t>
  </si>
  <si>
    <t>ΜΙΧΑΛΗΣ</t>
  </si>
  <si>
    <t>2040/01-10-2018</t>
  </si>
  <si>
    <t>**6762</t>
  </si>
  <si>
    <t>ΜΑΚΡΗΣ</t>
  </si>
  <si>
    <t>ΣΤΕΦΑΝΟΣ</t>
  </si>
  <si>
    <t>48/18-09-2018</t>
  </si>
  <si>
    <t>**3105</t>
  </si>
  <si>
    <t>ΤΣΑΜΠΑΖΟΓΛΟΥ</t>
  </si>
  <si>
    <t>ΣΑΒΒΑΣ</t>
  </si>
  <si>
    <t>ΕΜΠΕΙΡΙΑ (έως και 84 μήνες) (κωδ. 212)</t>
  </si>
  <si>
    <t>2058/01-10-2018</t>
  </si>
  <si>
    <t>**5887</t>
  </si>
  <si>
    <t>ΝΑΝΟΥ</t>
  </si>
  <si>
    <t>ΚΩΝΣΤΑΝΤΙΝΑ</t>
  </si>
  <si>
    <t>ΑΞΙΟΛΟΓΗΘΗΚΕ ΣΤΗΝ ΥΕ 6</t>
  </si>
  <si>
    <r>
      <t xml:space="preserve">ΥΕ3 - ΥΕ ΛΑΝΤΖΕΡΗΔΩΝ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   (2 ΘΕΣΕΙΣ ΜΕ ΓΕΝΙΚΗ ΕΜΠΕΙΡΙΑ )</t>
    </r>
  </si>
  <si>
    <r>
      <t xml:space="preserve">ΥΕ3 - ΥΕ ΛΑΝΤΖΕΡΗΔΩΝ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(ΜΕ ΓΕΝΙΚΗ ΕΜΠΕΙΡΙΑ) </t>
    </r>
  </si>
  <si>
    <r>
      <t xml:space="preserve">ΥΕ3 - ΥΕ ΛΑΝΤΖΕΡΗΔΩΝ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</si>
</sst>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workbookViewId="0">
      <pane xSplit="5" topLeftCell="F1" activePane="topRight" state="frozen"/>
      <selection pane="topRight" activeCell="C14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5.578125" style="9" customWidth="1"/>
    <col min="4" max="4" width="25.15625" style="9" customWidth="1"/>
    <col min="5" max="5" width="25.26171875" style="9" customWidth="1"/>
    <col min="6" max="6" width="13" style="9" customWidth="1"/>
    <col min="7" max="7" width="15" style="9" customWidth="1"/>
    <col min="8" max="8" width="14" style="9" customWidth="1"/>
    <col min="9" max="9" width="17.26171875" style="9" customWidth="1"/>
    <col min="10" max="10" width="7.83984375" style="9" customWidth="1"/>
    <col min="11" max="11" width="13.41796875" style="9" customWidth="1"/>
    <col min="12" max="12" width="7.41796875" style="9" customWidth="1"/>
    <col min="13" max="13" width="10.83984375" style="25" customWidth="1"/>
    <col min="14" max="14" width="7.41796875" style="25" customWidth="1"/>
    <col min="15" max="15" width="12.578125" style="25" customWidth="1"/>
    <col min="16" max="16" width="7.41796875" style="25" customWidth="1"/>
    <col min="17" max="17" width="13" style="9" customWidth="1"/>
    <col min="18" max="18" width="7.26171875" style="9" customWidth="1"/>
    <col min="19" max="19" width="12.578125" style="9" customWidth="1"/>
    <col min="20" max="20" width="7.26171875" style="9" customWidth="1"/>
    <col min="21" max="21" width="9.68359375" style="9" customWidth="1"/>
    <col min="22" max="22" width="7.26171875" style="9" customWidth="1"/>
    <col min="23" max="23" width="12.83984375" style="9" customWidth="1"/>
    <col min="24" max="24" width="11.41796875" style="9" customWidth="1"/>
    <col min="25" max="25" width="8.578125" style="9" customWidth="1"/>
    <col min="26" max="26" width="7.26171875" style="9" customWidth="1"/>
    <col min="27" max="27" width="9.578125" style="9" customWidth="1"/>
    <col min="28" max="28" width="15.15625" style="9" customWidth="1"/>
    <col min="29" max="36" width="9.15625" style="9"/>
    <col min="37" max="37" width="9.15625" style="9" hidden="1" customWidth="1"/>
    <col min="38" max="16384" width="9.15625" style="9"/>
  </cols>
  <sheetData>
    <row r="1" spans="1:37" ht="55.5" customHeight="1" x14ac:dyDescent="0.7">
      <c r="A1" s="32" t="s">
        <v>85</v>
      </c>
      <c r="B1" s="33"/>
      <c r="C1" s="33"/>
      <c r="D1" s="33"/>
      <c r="E1" s="33"/>
      <c r="F1" s="1"/>
      <c r="G1" s="2"/>
      <c r="H1" s="2"/>
      <c r="I1" s="3"/>
      <c r="J1" s="4"/>
      <c r="K1" s="4"/>
      <c r="L1" s="4"/>
      <c r="M1" s="5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7"/>
      <c r="AA1" s="8"/>
    </row>
    <row r="2" spans="1:37" s="13" customFormat="1" ht="31.5" customHeight="1" x14ac:dyDescent="0.55000000000000004">
      <c r="A2" s="34" t="s">
        <v>4</v>
      </c>
      <c r="B2" s="35"/>
      <c r="C2" s="35"/>
      <c r="D2" s="35"/>
      <c r="E2" s="35"/>
      <c r="F2" s="10" t="s">
        <v>0</v>
      </c>
      <c r="G2" s="11"/>
      <c r="H2" s="11"/>
      <c r="I2" s="36" t="s">
        <v>10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7"/>
      <c r="AA2" s="38" t="s">
        <v>7</v>
      </c>
      <c r="AB2" s="12"/>
    </row>
    <row r="3" spans="1:37" s="21" customFormat="1" ht="94.5" customHeight="1" x14ac:dyDescent="0.55000000000000004">
      <c r="A3" s="14" t="s">
        <v>1</v>
      </c>
      <c r="B3" s="14" t="s">
        <v>20</v>
      </c>
      <c r="C3" s="15" t="s">
        <v>38</v>
      </c>
      <c r="D3" s="15" t="s">
        <v>5</v>
      </c>
      <c r="E3" s="15" t="s">
        <v>6</v>
      </c>
      <c r="F3" s="16" t="s">
        <v>11</v>
      </c>
      <c r="G3" s="17"/>
      <c r="H3" s="18" t="s">
        <v>8</v>
      </c>
      <c r="I3" s="16" t="s">
        <v>12</v>
      </c>
      <c r="J3" s="14" t="s">
        <v>2</v>
      </c>
      <c r="K3" s="14" t="s">
        <v>79</v>
      </c>
      <c r="L3" s="15" t="s">
        <v>2</v>
      </c>
      <c r="M3" s="19" t="s">
        <v>13</v>
      </c>
      <c r="N3" s="20" t="s">
        <v>2</v>
      </c>
      <c r="O3" s="19" t="s">
        <v>14</v>
      </c>
      <c r="P3" s="19" t="s">
        <v>2</v>
      </c>
      <c r="Q3" s="14" t="s">
        <v>15</v>
      </c>
      <c r="R3" s="14" t="s">
        <v>2</v>
      </c>
      <c r="S3" s="14" t="s">
        <v>16</v>
      </c>
      <c r="T3" s="14" t="s">
        <v>2</v>
      </c>
      <c r="U3" s="14" t="s">
        <v>17</v>
      </c>
      <c r="V3" s="14" t="s">
        <v>2</v>
      </c>
      <c r="W3" s="14" t="s">
        <v>18</v>
      </c>
      <c r="X3" s="14" t="s">
        <v>19</v>
      </c>
      <c r="Y3" s="14" t="s">
        <v>21</v>
      </c>
      <c r="Z3" s="15" t="s">
        <v>22</v>
      </c>
      <c r="AA3" s="39"/>
      <c r="AB3" s="14" t="s">
        <v>44</v>
      </c>
    </row>
    <row r="4" spans="1:37" ht="18" customHeight="1" x14ac:dyDescent="0.55000000000000004">
      <c r="A4" s="4">
        <v>1</v>
      </c>
      <c r="B4" s="14" t="s">
        <v>29</v>
      </c>
      <c r="C4" s="14" t="s">
        <v>41</v>
      </c>
      <c r="D4" s="22" t="s">
        <v>30</v>
      </c>
      <c r="E4" s="22" t="s">
        <v>31</v>
      </c>
      <c r="F4" s="1" t="s">
        <v>3</v>
      </c>
      <c r="G4" s="2" t="str">
        <f>IF(F4="ΝΑΙ","ΟΚ","ΑΠΟΡΡΙΠΤΕΤΑΙ")</f>
        <v>ΟΚ</v>
      </c>
      <c r="H4" s="2" t="s">
        <v>3</v>
      </c>
      <c r="I4" s="23">
        <v>24</v>
      </c>
      <c r="J4" s="4">
        <f>I4*17</f>
        <v>408</v>
      </c>
      <c r="K4" s="4">
        <v>84</v>
      </c>
      <c r="L4" s="4">
        <f>K4*7</f>
        <v>588</v>
      </c>
      <c r="M4" s="5">
        <v>2</v>
      </c>
      <c r="N4" s="6">
        <f>M4*60</f>
        <v>120</v>
      </c>
      <c r="O4" s="6"/>
      <c r="P4" s="6">
        <f>O4*120</f>
        <v>0</v>
      </c>
      <c r="Q4" s="4"/>
      <c r="R4" s="4">
        <f>IF(Q4="ΝΑΙ",170,0)</f>
        <v>0</v>
      </c>
      <c r="S4" s="4"/>
      <c r="T4" s="4">
        <f>IF(S4="ΝΑΙ",120,0)</f>
        <v>0</v>
      </c>
      <c r="U4" s="4"/>
      <c r="V4" s="4">
        <f>U4*20</f>
        <v>0</v>
      </c>
      <c r="W4" s="4">
        <v>1975</v>
      </c>
      <c r="X4" s="4">
        <f>2018-W4</f>
        <v>43</v>
      </c>
      <c r="Y4" s="4">
        <f>IF(AND(X4&gt;24,X4&lt;40),50,0)</f>
        <v>0</v>
      </c>
      <c r="Z4" s="7">
        <f>IF(AND(X4&gt;=40,X4&lt;=100),75,0)</f>
        <v>75</v>
      </c>
      <c r="AA4" s="24">
        <f>J4+L4+N4+P4+R4+T4+V4+Y4+Z4</f>
        <v>1191</v>
      </c>
      <c r="AB4" s="4" t="s">
        <v>8</v>
      </c>
      <c r="AK4" s="9" t="s">
        <v>3</v>
      </c>
    </row>
    <row r="5" spans="1:37" ht="18" customHeight="1" x14ac:dyDescent="0.55000000000000004">
      <c r="A5" s="4">
        <v>2</v>
      </c>
      <c r="B5" s="14" t="s">
        <v>32</v>
      </c>
      <c r="C5" s="14" t="s">
        <v>42</v>
      </c>
      <c r="D5" s="22" t="s">
        <v>33</v>
      </c>
      <c r="E5" s="22" t="s">
        <v>34</v>
      </c>
      <c r="F5" s="1" t="s">
        <v>3</v>
      </c>
      <c r="G5" s="2" t="str">
        <f>IF(F5="ΝΑΙ","ΟΚ","ΑΠΟΡΡΙΠΤΕΤΑΙ")</f>
        <v>ΟΚ</v>
      </c>
      <c r="H5" s="2" t="s">
        <v>3</v>
      </c>
      <c r="I5" s="23">
        <v>20</v>
      </c>
      <c r="J5" s="4">
        <f>I5*17</f>
        <v>340</v>
      </c>
      <c r="K5" s="4">
        <v>84</v>
      </c>
      <c r="L5" s="4">
        <f>K5*7</f>
        <v>588</v>
      </c>
      <c r="M5" s="5"/>
      <c r="N5" s="6">
        <f>M5*60</f>
        <v>0</v>
      </c>
      <c r="O5" s="6"/>
      <c r="P5" s="6">
        <f>O5*120</f>
        <v>0</v>
      </c>
      <c r="Q5" s="4"/>
      <c r="R5" s="4">
        <f>IF(Q5="ΝΑΙ",170,0)</f>
        <v>0</v>
      </c>
      <c r="S5" s="4"/>
      <c r="T5" s="4">
        <f>IF(S5="ΝΑΙ",120,0)</f>
        <v>0</v>
      </c>
      <c r="U5" s="4"/>
      <c r="V5" s="4">
        <f>U5*20</f>
        <v>0</v>
      </c>
      <c r="W5" s="4">
        <v>1960</v>
      </c>
      <c r="X5" s="4">
        <f>2018-W5</f>
        <v>58</v>
      </c>
      <c r="Y5" s="4">
        <f>IF(AND(X5&gt;24,X5&lt;40),50,0)</f>
        <v>0</v>
      </c>
      <c r="Z5" s="7">
        <f>IF(AND(X5&gt;=40,X5&lt;=100),75,0)</f>
        <v>75</v>
      </c>
      <c r="AA5" s="24">
        <f>J5+L5+N5+P5+R5+T5+V5+Y5+Z5</f>
        <v>1003</v>
      </c>
      <c r="AB5" s="4" t="s">
        <v>8</v>
      </c>
      <c r="AK5" s="9" t="s">
        <v>9</v>
      </c>
    </row>
  </sheetData>
  <sheetProtection algorithmName="SHA-512" hashValue="9Zp9/gZw1u593/gqXuK4WguwuFNIFXLiPGEMlCzVS5tABOA8djz2/g9QR7bpivyDSX15ltK2+9XA/viWz2pL9g==" saltValue="X9HmtIgKRHJ5A6A6KIZZhA==" spinCount="100000" sheet="1" objects="1" scenarios="1"/>
  <mergeCells count="4">
    <mergeCell ref="A1:E1"/>
    <mergeCell ref="A2:E2"/>
    <mergeCell ref="I2:Z2"/>
    <mergeCell ref="AA2:AA3"/>
  </mergeCells>
  <dataValidations count="6">
    <dataValidation type="whole" allowBlank="1" showInputMessage="1" showErrorMessage="1" error="ΕΩΣ 48 ΜΗΝΕΣ" sqref="U4:U5" xr:uid="{00000000-0002-0000-0000-000000000000}">
      <formula1>1</formula1>
      <formula2>8</formula2>
    </dataValidation>
    <dataValidation type="list" allowBlank="1" showInputMessage="1" showErrorMessage="1" sqref="Q4:Q5 S4:S5 H4:H5 F4:F5" xr:uid="{00000000-0002-0000-0000-000001000000}">
      <formula1>$AK$4:$AK$5</formula1>
    </dataValidation>
    <dataValidation type="whole" allowBlank="1" showInputMessage="1" showErrorMessage="1" errorTitle="ΠΡΟΣΟΧΗ!" error="ΑΠΟ 1 ΕΩΣ 84 ΜΗΝΕΣ" sqref="K4:K5" xr:uid="{00000000-0002-0000-0000-000002000000}">
      <formula1>1</formula1>
      <formula2>84</formula2>
    </dataValidation>
    <dataValidation type="whole" operator="lessThanOrEqual" allowBlank="1" showInputMessage="1" showErrorMessage="1" sqref="M4:M5" xr:uid="{00000000-0002-0000-0000-000003000000}">
      <formula1>2</formula1>
    </dataValidation>
    <dataValidation type="whole" operator="greaterThan" allowBlank="1" showInputMessage="1" showErrorMessage="1" sqref="O4:O5" xr:uid="{00000000-0002-0000-0000-000004000000}">
      <formula1>2</formula1>
    </dataValidation>
    <dataValidation type="whole" allowBlank="1" showInputMessage="1" showErrorMessage="1" errorTitle="ΠΡΟΣΟΧΗ!" error="ΑΠΟ 1 ΕΩΣ 24 ΜΗΝΕΣ" sqref="I4:I5" xr:uid="{00000000-0002-0000-0000-000005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"/>
  <sheetViews>
    <sheetView workbookViewId="0">
      <pane xSplit="5" topLeftCell="T1" activePane="topRight" state="frozen"/>
      <selection pane="topRight" activeCell="D21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5.578125" style="9" customWidth="1"/>
    <col min="4" max="4" width="25.15625" style="9" customWidth="1"/>
    <col min="5" max="5" width="25.26171875" style="9" customWidth="1"/>
    <col min="6" max="6" width="13" style="9" customWidth="1"/>
    <col min="7" max="7" width="15" style="9" customWidth="1"/>
    <col min="8" max="8" width="14" style="9" customWidth="1"/>
    <col min="9" max="9" width="17.26171875" style="9" customWidth="1"/>
    <col min="10" max="10" width="7.83984375" style="9" customWidth="1"/>
    <col min="11" max="11" width="13.41796875" style="9" customWidth="1"/>
    <col min="12" max="12" width="7.41796875" style="9" customWidth="1"/>
    <col min="13" max="13" width="10.83984375" style="25" customWidth="1"/>
    <col min="14" max="14" width="7.41796875" style="25" customWidth="1"/>
    <col min="15" max="15" width="12.578125" style="25" customWidth="1"/>
    <col min="16" max="16" width="7.41796875" style="25" customWidth="1"/>
    <col min="17" max="17" width="13" style="9" customWidth="1"/>
    <col min="18" max="18" width="7.26171875" style="9" customWidth="1"/>
    <col min="19" max="19" width="12.578125" style="9" customWidth="1"/>
    <col min="20" max="20" width="7.26171875" style="9" customWidth="1"/>
    <col min="21" max="21" width="9.68359375" style="9" customWidth="1"/>
    <col min="22" max="22" width="7.26171875" style="9" customWidth="1"/>
    <col min="23" max="23" width="12.83984375" style="9" customWidth="1"/>
    <col min="24" max="24" width="11.41796875" style="9" customWidth="1"/>
    <col min="25" max="25" width="8.578125" style="9" customWidth="1"/>
    <col min="26" max="26" width="7.26171875" style="9" customWidth="1"/>
    <col min="27" max="27" width="9.578125" style="9" customWidth="1"/>
    <col min="28" max="28" width="15.15625" style="9" customWidth="1"/>
    <col min="29" max="36" width="9.15625" style="9"/>
    <col min="37" max="37" width="9.15625" style="9" hidden="1" customWidth="1"/>
    <col min="38" max="16384" width="9.15625" style="9"/>
  </cols>
  <sheetData>
    <row r="1" spans="1:37" ht="49.5" customHeight="1" x14ac:dyDescent="0.7">
      <c r="A1" s="32" t="s">
        <v>86</v>
      </c>
      <c r="B1" s="33"/>
      <c r="C1" s="33"/>
      <c r="D1" s="33"/>
      <c r="E1" s="33"/>
      <c r="F1" s="1"/>
      <c r="G1" s="2"/>
      <c r="H1" s="2"/>
      <c r="I1" s="3"/>
      <c r="J1" s="4"/>
      <c r="K1" s="4"/>
      <c r="L1" s="4"/>
      <c r="M1" s="5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7"/>
      <c r="AA1" s="8"/>
    </row>
    <row r="2" spans="1:37" s="13" customFormat="1" ht="31.5" customHeight="1" x14ac:dyDescent="0.55000000000000004">
      <c r="A2" s="34" t="s">
        <v>4</v>
      </c>
      <c r="B2" s="35"/>
      <c r="C2" s="35"/>
      <c r="D2" s="35"/>
      <c r="E2" s="35"/>
      <c r="F2" s="10" t="s">
        <v>0</v>
      </c>
      <c r="G2" s="11"/>
      <c r="H2" s="11"/>
      <c r="I2" s="36" t="s">
        <v>10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7"/>
      <c r="AA2" s="38" t="s">
        <v>7</v>
      </c>
      <c r="AB2" s="12"/>
    </row>
    <row r="3" spans="1:37" s="21" customFormat="1" ht="94.5" customHeight="1" x14ac:dyDescent="0.55000000000000004">
      <c r="A3" s="14" t="s">
        <v>1</v>
      </c>
      <c r="B3" s="14" t="s">
        <v>20</v>
      </c>
      <c r="C3" s="15" t="s">
        <v>38</v>
      </c>
      <c r="D3" s="15" t="s">
        <v>5</v>
      </c>
      <c r="E3" s="15" t="s">
        <v>6</v>
      </c>
      <c r="F3" s="16" t="s">
        <v>11</v>
      </c>
      <c r="G3" s="17"/>
      <c r="H3" s="18" t="s">
        <v>8</v>
      </c>
      <c r="I3" s="16" t="s">
        <v>12</v>
      </c>
      <c r="J3" s="14" t="s">
        <v>2</v>
      </c>
      <c r="K3" s="14" t="s">
        <v>79</v>
      </c>
      <c r="L3" s="15" t="s">
        <v>2</v>
      </c>
      <c r="M3" s="19" t="s">
        <v>13</v>
      </c>
      <c r="N3" s="20" t="s">
        <v>2</v>
      </c>
      <c r="O3" s="19" t="s">
        <v>14</v>
      </c>
      <c r="P3" s="19" t="s">
        <v>2</v>
      </c>
      <c r="Q3" s="14" t="s">
        <v>15</v>
      </c>
      <c r="R3" s="14" t="s">
        <v>2</v>
      </c>
      <c r="S3" s="14" t="s">
        <v>16</v>
      </c>
      <c r="T3" s="14" t="s">
        <v>2</v>
      </c>
      <c r="U3" s="14" t="s">
        <v>17</v>
      </c>
      <c r="V3" s="14" t="s">
        <v>2</v>
      </c>
      <c r="W3" s="14" t="s">
        <v>18</v>
      </c>
      <c r="X3" s="14" t="s">
        <v>19</v>
      </c>
      <c r="Y3" s="14" t="s">
        <v>21</v>
      </c>
      <c r="Z3" s="15" t="s">
        <v>22</v>
      </c>
      <c r="AA3" s="39"/>
      <c r="AB3" s="14" t="s">
        <v>44</v>
      </c>
    </row>
    <row r="4" spans="1:37" ht="18" customHeight="1" x14ac:dyDescent="0.55000000000000004">
      <c r="A4" s="4">
        <v>1</v>
      </c>
      <c r="B4" s="14" t="s">
        <v>29</v>
      </c>
      <c r="C4" s="14" t="s">
        <v>41</v>
      </c>
      <c r="D4" s="22" t="s">
        <v>30</v>
      </c>
      <c r="E4" s="22" t="s">
        <v>31</v>
      </c>
      <c r="F4" s="1" t="s">
        <v>3</v>
      </c>
      <c r="G4" s="2" t="str">
        <f t="shared" ref="G4:G9" si="0">IF(F4="ΝΑΙ","ΟΚ","ΑΠΟΡΡΙΠΤΕΤΑΙ")</f>
        <v>ΟΚ</v>
      </c>
      <c r="H4" s="2" t="s">
        <v>3</v>
      </c>
      <c r="I4" s="23">
        <v>24</v>
      </c>
      <c r="J4" s="4">
        <f t="shared" ref="J4:J9" si="1">I4*17</f>
        <v>408</v>
      </c>
      <c r="K4" s="4">
        <v>84</v>
      </c>
      <c r="L4" s="4">
        <f>K4*7</f>
        <v>588</v>
      </c>
      <c r="M4" s="5">
        <v>2</v>
      </c>
      <c r="N4" s="6">
        <f>M4*60</f>
        <v>120</v>
      </c>
      <c r="O4" s="6"/>
      <c r="P4" s="6">
        <f t="shared" ref="P4:P9" si="2">O4*120</f>
        <v>0</v>
      </c>
      <c r="Q4" s="4"/>
      <c r="R4" s="4">
        <f>IF(Q4="ΝΑΙ",170,0)</f>
        <v>0</v>
      </c>
      <c r="S4" s="4"/>
      <c r="T4" s="4">
        <f t="shared" ref="T4:T9" si="3">IF(S4="ΝΑΙ",120,0)</f>
        <v>0</v>
      </c>
      <c r="U4" s="4"/>
      <c r="V4" s="4">
        <f t="shared" ref="V4:V9" si="4">U4*20</f>
        <v>0</v>
      </c>
      <c r="W4" s="4">
        <v>1975</v>
      </c>
      <c r="X4" s="4">
        <f t="shared" ref="X4:X9" si="5">2018-W4</f>
        <v>43</v>
      </c>
      <c r="Y4" s="4">
        <f>IF(AND(X4&gt;24,X4&lt;40),50,0)</f>
        <v>0</v>
      </c>
      <c r="Z4" s="7">
        <f t="shared" ref="Z4:Z9" si="6">IF(AND(X4&gt;=40,X4&lt;=100),75,0)</f>
        <v>75</v>
      </c>
      <c r="AA4" s="24">
        <f t="shared" ref="AA4:AA9" si="7">J4+L4+N4+P4+R4+T4+V4+Y4+Z4</f>
        <v>1191</v>
      </c>
      <c r="AB4" s="4" t="s">
        <v>8</v>
      </c>
      <c r="AK4" s="9" t="s">
        <v>3</v>
      </c>
    </row>
    <row r="5" spans="1:37" ht="18" customHeight="1" x14ac:dyDescent="0.55000000000000004">
      <c r="A5" s="4">
        <v>2</v>
      </c>
      <c r="B5" s="14" t="s">
        <v>32</v>
      </c>
      <c r="C5" s="14" t="s">
        <v>42</v>
      </c>
      <c r="D5" s="22" t="s">
        <v>33</v>
      </c>
      <c r="E5" s="22" t="s">
        <v>34</v>
      </c>
      <c r="F5" s="1" t="s">
        <v>3</v>
      </c>
      <c r="G5" s="2" t="str">
        <f t="shared" si="0"/>
        <v>ΟΚ</v>
      </c>
      <c r="H5" s="2" t="s">
        <v>3</v>
      </c>
      <c r="I5" s="23">
        <v>20</v>
      </c>
      <c r="J5" s="4">
        <f t="shared" si="1"/>
        <v>340</v>
      </c>
      <c r="K5" s="4">
        <v>84</v>
      </c>
      <c r="L5" s="4">
        <f>K5*7</f>
        <v>588</v>
      </c>
      <c r="M5" s="5"/>
      <c r="N5" s="6">
        <f>M5*60</f>
        <v>0</v>
      </c>
      <c r="O5" s="6"/>
      <c r="P5" s="6">
        <f t="shared" si="2"/>
        <v>0</v>
      </c>
      <c r="Q5" s="4"/>
      <c r="R5" s="4">
        <f>IF(Q5="ΝΑΙ",170,0)</f>
        <v>0</v>
      </c>
      <c r="S5" s="4"/>
      <c r="T5" s="4">
        <f t="shared" si="3"/>
        <v>0</v>
      </c>
      <c r="U5" s="4"/>
      <c r="V5" s="4">
        <f t="shared" si="4"/>
        <v>0</v>
      </c>
      <c r="W5" s="4">
        <v>1960</v>
      </c>
      <c r="X5" s="4">
        <f t="shared" si="5"/>
        <v>58</v>
      </c>
      <c r="Y5" s="4">
        <f>IF(AND(X5&gt;24,X5&lt;40),50,0)</f>
        <v>0</v>
      </c>
      <c r="Z5" s="7">
        <f t="shared" si="6"/>
        <v>75</v>
      </c>
      <c r="AA5" s="24">
        <f t="shared" si="7"/>
        <v>1003</v>
      </c>
      <c r="AB5" s="4" t="s">
        <v>8</v>
      </c>
      <c r="AK5" s="9" t="s">
        <v>9</v>
      </c>
    </row>
    <row r="6" spans="1:37" ht="18" customHeight="1" x14ac:dyDescent="0.55000000000000004">
      <c r="A6" s="4">
        <v>3</v>
      </c>
      <c r="B6" s="14" t="s">
        <v>26</v>
      </c>
      <c r="C6" s="14" t="s">
        <v>40</v>
      </c>
      <c r="D6" s="22" t="s">
        <v>27</v>
      </c>
      <c r="E6" s="22" t="s">
        <v>28</v>
      </c>
      <c r="F6" s="1" t="s">
        <v>3</v>
      </c>
      <c r="G6" s="2" t="str">
        <f t="shared" si="0"/>
        <v>ΟΚ</v>
      </c>
      <c r="H6" s="2"/>
      <c r="I6" s="23"/>
      <c r="J6" s="4">
        <f t="shared" si="1"/>
        <v>0</v>
      </c>
      <c r="K6" s="4">
        <v>67</v>
      </c>
      <c r="L6" s="4">
        <f>K6*7</f>
        <v>469</v>
      </c>
      <c r="M6" s="5"/>
      <c r="N6" s="6">
        <f>M6*60</f>
        <v>0</v>
      </c>
      <c r="O6" s="6"/>
      <c r="P6" s="6">
        <f t="shared" si="2"/>
        <v>0</v>
      </c>
      <c r="Q6" s="4"/>
      <c r="R6" s="4">
        <f>IF(Q6="ΝΑΙ",170,0)</f>
        <v>0</v>
      </c>
      <c r="S6" s="4"/>
      <c r="T6" s="4">
        <f t="shared" si="3"/>
        <v>0</v>
      </c>
      <c r="U6" s="4">
        <v>8</v>
      </c>
      <c r="V6" s="4">
        <f t="shared" si="4"/>
        <v>160</v>
      </c>
      <c r="W6" s="4">
        <v>1972</v>
      </c>
      <c r="X6" s="4">
        <f t="shared" si="5"/>
        <v>46</v>
      </c>
      <c r="Y6" s="4">
        <f>IF(AND(X6&gt;24,X6&lt;40),50,0)</f>
        <v>0</v>
      </c>
      <c r="Z6" s="7">
        <f t="shared" si="6"/>
        <v>75</v>
      </c>
      <c r="AA6" s="24">
        <f t="shared" si="7"/>
        <v>704</v>
      </c>
      <c r="AB6" s="4"/>
    </row>
    <row r="7" spans="1:37" ht="18" customHeight="1" x14ac:dyDescent="0.55000000000000004">
      <c r="A7" s="4">
        <v>5</v>
      </c>
      <c r="B7" s="14" t="s">
        <v>45</v>
      </c>
      <c r="C7" s="14" t="s">
        <v>46</v>
      </c>
      <c r="D7" s="22" t="s">
        <v>47</v>
      </c>
      <c r="E7" s="22" t="s">
        <v>48</v>
      </c>
      <c r="F7" s="1" t="s">
        <v>3</v>
      </c>
      <c r="G7" s="2" t="str">
        <f t="shared" si="0"/>
        <v>ΟΚ</v>
      </c>
      <c r="H7" s="2"/>
      <c r="I7" s="23"/>
      <c r="J7" s="4">
        <f t="shared" si="1"/>
        <v>0</v>
      </c>
      <c r="K7" s="4"/>
      <c r="L7" s="4"/>
      <c r="M7" s="5"/>
      <c r="N7" s="6"/>
      <c r="O7" s="6">
        <v>3</v>
      </c>
      <c r="P7" s="6">
        <f t="shared" si="2"/>
        <v>360</v>
      </c>
      <c r="Q7" s="4"/>
      <c r="R7" s="4"/>
      <c r="S7" s="4" t="s">
        <v>3</v>
      </c>
      <c r="T7" s="4">
        <f t="shared" si="3"/>
        <v>120</v>
      </c>
      <c r="U7" s="4">
        <v>8</v>
      </c>
      <c r="V7" s="4">
        <f t="shared" si="4"/>
        <v>160</v>
      </c>
      <c r="W7" s="4">
        <v>1982</v>
      </c>
      <c r="X7" s="4">
        <f t="shared" si="5"/>
        <v>36</v>
      </c>
      <c r="Y7" s="4">
        <f>IF(AND(X7&gt;=24,X7&lt;=40),50,0)</f>
        <v>50</v>
      </c>
      <c r="Z7" s="7">
        <f t="shared" si="6"/>
        <v>0</v>
      </c>
      <c r="AA7" s="24">
        <f t="shared" si="7"/>
        <v>690</v>
      </c>
      <c r="AB7" s="4"/>
    </row>
    <row r="8" spans="1:37" ht="18" customHeight="1" x14ac:dyDescent="0.55000000000000004">
      <c r="A8" s="4">
        <v>4</v>
      </c>
      <c r="B8" s="14" t="s">
        <v>35</v>
      </c>
      <c r="C8" s="14" t="s">
        <v>43</v>
      </c>
      <c r="D8" s="22" t="s">
        <v>36</v>
      </c>
      <c r="E8" s="22" t="s">
        <v>37</v>
      </c>
      <c r="F8" s="1" t="s">
        <v>3</v>
      </c>
      <c r="G8" s="2" t="str">
        <f t="shared" si="0"/>
        <v>ΟΚ</v>
      </c>
      <c r="H8" s="2"/>
      <c r="I8" s="23"/>
      <c r="J8" s="4">
        <f t="shared" si="1"/>
        <v>0</v>
      </c>
      <c r="K8" s="4">
        <v>46</v>
      </c>
      <c r="L8" s="4">
        <f>K8*7</f>
        <v>322</v>
      </c>
      <c r="M8" s="5">
        <v>1</v>
      </c>
      <c r="N8" s="6">
        <f>M8*60</f>
        <v>60</v>
      </c>
      <c r="O8" s="6"/>
      <c r="P8" s="6">
        <f t="shared" si="2"/>
        <v>0</v>
      </c>
      <c r="Q8" s="4" t="s">
        <v>3</v>
      </c>
      <c r="R8" s="4">
        <f>IF(Q8="ΝΑΙ",170,0)</f>
        <v>170</v>
      </c>
      <c r="S8" s="4"/>
      <c r="T8" s="4">
        <f t="shared" si="3"/>
        <v>0</v>
      </c>
      <c r="U8" s="4"/>
      <c r="V8" s="4">
        <f t="shared" si="4"/>
        <v>0</v>
      </c>
      <c r="W8" s="4">
        <v>1980</v>
      </c>
      <c r="X8" s="4">
        <f t="shared" si="5"/>
        <v>38</v>
      </c>
      <c r="Y8" s="4">
        <f>IF(AND(X8&gt;24,X8&lt;40),50,0)</f>
        <v>50</v>
      </c>
      <c r="Z8" s="7">
        <f t="shared" si="6"/>
        <v>0</v>
      </c>
      <c r="AA8" s="24">
        <f t="shared" si="7"/>
        <v>602</v>
      </c>
      <c r="AB8" s="4"/>
    </row>
    <row r="9" spans="1:37" ht="18" customHeight="1" x14ac:dyDescent="0.55000000000000004">
      <c r="A9" s="4">
        <v>5</v>
      </c>
      <c r="B9" s="14" t="s">
        <v>23</v>
      </c>
      <c r="C9" s="14" t="s">
        <v>39</v>
      </c>
      <c r="D9" s="22" t="s">
        <v>24</v>
      </c>
      <c r="E9" s="22" t="s">
        <v>25</v>
      </c>
      <c r="F9" s="1" t="s">
        <v>3</v>
      </c>
      <c r="G9" s="2" t="str">
        <f t="shared" si="0"/>
        <v>ΟΚ</v>
      </c>
      <c r="H9" s="2"/>
      <c r="I9" s="23"/>
      <c r="J9" s="4">
        <f t="shared" si="1"/>
        <v>0</v>
      </c>
      <c r="K9" s="4">
        <v>36</v>
      </c>
      <c r="L9" s="4">
        <f>K9*7</f>
        <v>252</v>
      </c>
      <c r="M9" s="5"/>
      <c r="N9" s="6">
        <f>M9*60</f>
        <v>0</v>
      </c>
      <c r="O9" s="6"/>
      <c r="P9" s="6">
        <f t="shared" si="2"/>
        <v>0</v>
      </c>
      <c r="Q9" s="4" t="s">
        <v>3</v>
      </c>
      <c r="R9" s="4">
        <f>IF(Q9="ΝΑΙ",170,0)</f>
        <v>170</v>
      </c>
      <c r="S9" s="4"/>
      <c r="T9" s="4">
        <f t="shared" si="3"/>
        <v>0</v>
      </c>
      <c r="U9" s="4"/>
      <c r="V9" s="4">
        <f t="shared" si="4"/>
        <v>0</v>
      </c>
      <c r="W9" s="4">
        <v>1996</v>
      </c>
      <c r="X9" s="4">
        <f t="shared" si="5"/>
        <v>22</v>
      </c>
      <c r="Y9" s="4">
        <f>IF(AND(X9&gt;=24,X9&lt;=40),50,0)</f>
        <v>0</v>
      </c>
      <c r="Z9" s="7">
        <f t="shared" si="6"/>
        <v>0</v>
      </c>
      <c r="AA9" s="24">
        <f t="shared" si="7"/>
        <v>422</v>
      </c>
      <c r="AB9" s="4"/>
    </row>
  </sheetData>
  <sheetProtection algorithmName="SHA-512" hashValue="NFu4vnB9aAyVhbt4rdn4Guf5JArQpxMJ7AsCRWETgCdSI73bEQgur2qwWx8wTpxB1ofOoB/8/KwcjlYKc3OwnA==" saltValue="vY7qZypTEhP72zf/Uu/D2w==" spinCount="100000" sheet="1" objects="1" scenarios="1"/>
  <sortState ref="A6:AB9">
    <sortCondition descending="1" ref="AA6:AA9"/>
  </sortState>
  <mergeCells count="4">
    <mergeCell ref="AA2:AA3"/>
    <mergeCell ref="A2:E2"/>
    <mergeCell ref="A1:E1"/>
    <mergeCell ref="I2:Z2"/>
  </mergeCells>
  <dataValidations count="6">
    <dataValidation type="whole" allowBlank="1" showInputMessage="1" showErrorMessage="1" errorTitle="ΠΡΟΣΟΧΗ!" error="ΑΠΟ 1 ΕΩΣ 24 ΜΗΝΕΣ" sqref="I4:I9" xr:uid="{00000000-0002-0000-0100-000000000000}">
      <formula1>1</formula1>
      <formula2>24</formula2>
    </dataValidation>
    <dataValidation type="whole" operator="greaterThan" allowBlank="1" showInputMessage="1" showErrorMessage="1" sqref="O4:O9" xr:uid="{00000000-0002-0000-0100-000001000000}">
      <formula1>2</formula1>
    </dataValidation>
    <dataValidation type="whole" operator="lessThanOrEqual" allowBlank="1" showInputMessage="1" showErrorMessage="1" sqref="M4:M9" xr:uid="{00000000-0002-0000-0100-000002000000}">
      <formula1>2</formula1>
    </dataValidation>
    <dataValidation type="whole" allowBlank="1" showInputMessage="1" showErrorMessage="1" errorTitle="ΠΡΟΣΟΧΗ!" error="ΑΠΟ 1 ΕΩΣ 84 ΜΗΝΕΣ" sqref="K4:K9" xr:uid="{00000000-0002-0000-0100-000003000000}">
      <formula1>1</formula1>
      <formula2>84</formula2>
    </dataValidation>
    <dataValidation type="list" allowBlank="1" showInputMessage="1" showErrorMessage="1" sqref="F4:F9 H4:H9 S4:S9 Q4:Q9" xr:uid="{00000000-0002-0000-0100-000004000000}">
      <formula1>$AK$4:$AK$5</formula1>
    </dataValidation>
    <dataValidation type="whole" allowBlank="1" showInputMessage="1" showErrorMessage="1" error="ΕΩΣ 48 ΜΗΝΕΣ" sqref="U4:U9" xr:uid="{00000000-0002-0000-0100-000005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tabSelected="1" workbookViewId="0">
      <pane xSplit="5" topLeftCell="F1" activePane="topRight" state="frozen"/>
      <selection pane="topRight" activeCell="I3" sqref="I3"/>
    </sheetView>
  </sheetViews>
  <sheetFormatPr defaultColWidth="9.15625" defaultRowHeight="14.4" x14ac:dyDescent="0.55000000000000004"/>
  <cols>
    <col min="1" max="1" width="4.83984375" style="9" customWidth="1"/>
    <col min="2" max="3" width="15.578125" style="9" customWidth="1"/>
    <col min="4" max="4" width="25.15625" style="9" hidden="1" customWidth="1"/>
    <col min="5" max="5" width="25.26171875" style="9" hidden="1" customWidth="1"/>
    <col min="6" max="6" width="24.41796875" style="9" bestFit="1" customWidth="1"/>
    <col min="7" max="13" width="9.15625" style="9"/>
    <col min="14" max="14" width="9.15625" style="9" hidden="1" customWidth="1"/>
    <col min="15" max="16384" width="9.15625" style="9"/>
  </cols>
  <sheetData>
    <row r="1" spans="1:14" ht="55.5" customHeight="1" x14ac:dyDescent="0.7">
      <c r="A1" s="32" t="s">
        <v>87</v>
      </c>
      <c r="B1" s="33"/>
      <c r="C1" s="33"/>
      <c r="D1" s="33"/>
      <c r="E1" s="33"/>
    </row>
    <row r="2" spans="1:14" s="13" customFormat="1" ht="31.5" customHeight="1" x14ac:dyDescent="0.55000000000000004">
      <c r="A2" s="34" t="s">
        <v>4</v>
      </c>
      <c r="B2" s="35"/>
      <c r="C2" s="35"/>
      <c r="D2" s="35"/>
      <c r="E2" s="35"/>
    </row>
    <row r="3" spans="1:14" s="21" customFormat="1" ht="94.5" customHeight="1" x14ac:dyDescent="0.55000000000000004">
      <c r="A3" s="14" t="s">
        <v>1</v>
      </c>
      <c r="B3" s="14" t="s">
        <v>20</v>
      </c>
      <c r="C3" s="15" t="s">
        <v>38</v>
      </c>
      <c r="D3" s="15" t="s">
        <v>5</v>
      </c>
      <c r="E3" s="15" t="s">
        <v>6</v>
      </c>
      <c r="F3" s="14" t="s">
        <v>44</v>
      </c>
    </row>
    <row r="4" spans="1:14" ht="21.75" customHeight="1" x14ac:dyDescent="0.55000000000000004">
      <c r="A4" s="4">
        <v>1</v>
      </c>
      <c r="B4" s="4" t="s">
        <v>58</v>
      </c>
      <c r="C4" s="4" t="s">
        <v>59</v>
      </c>
      <c r="D4" s="4" t="s">
        <v>60</v>
      </c>
      <c r="E4" s="4" t="s">
        <v>61</v>
      </c>
      <c r="F4" s="26" t="s">
        <v>62</v>
      </c>
      <c r="N4" s="9" t="s">
        <v>3</v>
      </c>
    </row>
    <row r="5" spans="1:14" ht="22.5" customHeight="1" x14ac:dyDescent="0.55000000000000004">
      <c r="A5" s="4">
        <v>2</v>
      </c>
      <c r="B5" s="4" t="s">
        <v>63</v>
      </c>
      <c r="C5" s="4" t="s">
        <v>64</v>
      </c>
      <c r="D5" s="4" t="s">
        <v>65</v>
      </c>
      <c r="E5" s="4" t="s">
        <v>66</v>
      </c>
      <c r="F5" s="26" t="s">
        <v>62</v>
      </c>
      <c r="N5" s="9" t="s">
        <v>9</v>
      </c>
    </row>
    <row r="6" spans="1:14" ht="24.75" customHeight="1" x14ac:dyDescent="0.55000000000000004">
      <c r="A6" s="4">
        <v>3</v>
      </c>
      <c r="B6" s="14" t="s">
        <v>71</v>
      </c>
      <c r="C6" s="14" t="s">
        <v>72</v>
      </c>
      <c r="D6" s="22" t="s">
        <v>73</v>
      </c>
      <c r="E6" s="22" t="s">
        <v>74</v>
      </c>
      <c r="F6" s="27" t="s">
        <v>62</v>
      </c>
    </row>
    <row r="7" spans="1:14" ht="24.75" customHeight="1" x14ac:dyDescent="0.55000000000000004">
      <c r="A7" s="4">
        <v>4</v>
      </c>
      <c r="B7" s="28" t="s">
        <v>67</v>
      </c>
      <c r="C7" s="28" t="s">
        <v>68</v>
      </c>
      <c r="D7" s="29" t="s">
        <v>69</v>
      </c>
      <c r="E7" s="29" t="s">
        <v>70</v>
      </c>
      <c r="F7" s="27" t="s">
        <v>62</v>
      </c>
    </row>
    <row r="8" spans="1:14" s="31" customFormat="1" ht="24.75" customHeight="1" x14ac:dyDescent="0.55000000000000004">
      <c r="A8" s="4">
        <v>5</v>
      </c>
      <c r="B8" s="30" t="s">
        <v>49</v>
      </c>
      <c r="C8" s="4" t="s">
        <v>50</v>
      </c>
      <c r="D8" s="4" t="s">
        <v>51</v>
      </c>
      <c r="E8" s="4" t="s">
        <v>52</v>
      </c>
      <c r="F8" s="26" t="s">
        <v>53</v>
      </c>
    </row>
    <row r="9" spans="1:14" x14ac:dyDescent="0.55000000000000004">
      <c r="A9" s="4">
        <v>6</v>
      </c>
      <c r="B9" s="26" t="s">
        <v>80</v>
      </c>
      <c r="C9" s="26" t="s">
        <v>81</v>
      </c>
      <c r="D9" s="4" t="s">
        <v>82</v>
      </c>
      <c r="E9" s="4" t="s">
        <v>83</v>
      </c>
      <c r="F9" s="27" t="s">
        <v>84</v>
      </c>
    </row>
    <row r="10" spans="1:14" ht="24.75" customHeight="1" x14ac:dyDescent="0.55000000000000004">
      <c r="A10" s="4">
        <v>7</v>
      </c>
      <c r="B10" s="28" t="s">
        <v>75</v>
      </c>
      <c r="C10" s="28" t="s">
        <v>76</v>
      </c>
      <c r="D10" s="29" t="s">
        <v>77</v>
      </c>
      <c r="E10" s="29" t="s">
        <v>78</v>
      </c>
      <c r="F10" s="27" t="s">
        <v>62</v>
      </c>
    </row>
    <row r="11" spans="1:14" ht="24.75" customHeight="1" x14ac:dyDescent="0.55000000000000004">
      <c r="A11" s="4">
        <v>8</v>
      </c>
      <c r="B11" s="4" t="s">
        <v>54</v>
      </c>
      <c r="C11" s="4" t="s">
        <v>55</v>
      </c>
      <c r="D11" s="4" t="s">
        <v>56</v>
      </c>
      <c r="E11" s="4" t="s">
        <v>57</v>
      </c>
      <c r="F11" s="26" t="s">
        <v>53</v>
      </c>
    </row>
    <row r="12" spans="1:14" x14ac:dyDescent="0.55000000000000004">
      <c r="B12" s="31"/>
      <c r="C12" s="31"/>
      <c r="D12" s="31"/>
      <c r="E12" s="31"/>
      <c r="F12" s="31"/>
    </row>
  </sheetData>
  <sheetProtection algorithmName="SHA-512" hashValue="4tZrnH0LDC01ItcRiXH7Hhhq0fTnl7vwvNndF0Ck5tcTgw5CdClBlvTJONcOZuDHumg3frVZyad87/j//rrHDA==" saltValue="mrgSR91ysykc7pbjxiMMAw==" spinCount="100000" sheet="1" objects="1" scenarios="1"/>
  <sortState ref="A4:F10">
    <sortCondition ref="D4:D10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ΠΡΟΣΛΗΠΤΕΟΙ</vt:lpstr>
      <vt:lpstr>ΓΕΝΙΚΗ ΚΑΤΑΤΑΞΗ ΜΕ ΕΜΠΕΙΡΙΑ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2018-07-11T08:00:05Z</cp:lastPrinted>
  <dcterms:created xsi:type="dcterms:W3CDTF">2017-10-23T05:29:48Z</dcterms:created>
  <dcterms:modified xsi:type="dcterms:W3CDTF">2018-12-28T08:58:01Z</dcterms:modified>
  <cp:category>ΛΑΝΤΖΕΡΗΔΕΣ</cp:category>
</cp:coreProperties>
</file>